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murad\OneDrive\سطح المكتب\"/>
    </mc:Choice>
  </mc:AlternateContent>
  <xr:revisionPtr revIDLastSave="0" documentId="13_ncr:1_{9B348A06-D234-485C-9B27-85C4EAEDA7A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Вычисления" sheetId="1" r:id="rId1"/>
    <sheet name="Sheet2" sheetId="2" r:id="rId2"/>
    <sheet name="Sheet3" sheetId="3" r:id="rId3"/>
    <sheet name="Sheet4" sheetId="4" r:id="rId4"/>
    <sheet name="Sheet5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5" l="1"/>
  <c r="C7" i="5"/>
  <c r="D7" i="5"/>
  <c r="E7" i="5"/>
  <c r="F7" i="5"/>
  <c r="F3" i="2"/>
  <c r="F2" i="2"/>
  <c r="E4" i="1"/>
  <c r="E3" i="1"/>
  <c r="E2" i="1"/>
  <c r="I8" i="4"/>
  <c r="H8" i="4"/>
  <c r="F8" i="4"/>
  <c r="H7" i="4"/>
  <c r="I7" i="4" s="1"/>
  <c r="F7" i="4"/>
  <c r="H6" i="4"/>
  <c r="I6" i="4" s="1"/>
  <c r="F6" i="4"/>
  <c r="H5" i="4"/>
  <c r="I5" i="4" s="1"/>
  <c r="F5" i="4"/>
  <c r="I4" i="4"/>
  <c r="I9" i="4" s="1"/>
  <c r="H4" i="4"/>
  <c r="F4" i="4"/>
  <c r="E8" i="3"/>
  <c r="F8" i="3" s="1"/>
  <c r="G8" i="3" s="1"/>
  <c r="F7" i="3"/>
  <c r="G7" i="3" s="1"/>
  <c r="E7" i="3"/>
  <c r="E6" i="3"/>
  <c r="F6" i="3" s="1"/>
  <c r="G6" i="3" s="1"/>
  <c r="E5" i="3"/>
  <c r="F5" i="3" s="1"/>
  <c r="G5" i="3" s="1"/>
  <c r="E4" i="3"/>
  <c r="F4" i="3" s="1"/>
  <c r="G4" i="3" s="1"/>
  <c r="F3" i="3"/>
  <c r="G3" i="3" s="1"/>
  <c r="G9" i="3" s="1"/>
  <c r="E3" i="3"/>
  <c r="F4" i="2"/>
  <c r="E5" i="1" l="1"/>
</calcChain>
</file>

<file path=xl/sharedStrings.xml><?xml version="1.0" encoding="utf-8"?>
<sst xmlns="http://schemas.openxmlformats.org/spreadsheetml/2006/main" count="68" uniqueCount="57">
  <si>
    <r>
      <t>N</t>
    </r>
    <r>
      <rPr>
        <u/>
        <sz val="12"/>
        <color theme="1"/>
        <rFont val="Times New Roman"/>
        <charset val="134"/>
      </rPr>
      <t>o</t>
    </r>
    <r>
      <rPr>
        <sz val="12"/>
        <color theme="1"/>
        <rFont val="Times New Roman"/>
        <charset val="134"/>
      </rPr>
      <t xml:space="preserve"> 
п/п</t>
    </r>
  </si>
  <si>
    <t>Компьютер</t>
  </si>
  <si>
    <t>Кол-во</t>
  </si>
  <si>
    <t>Цена</t>
  </si>
  <si>
    <t>Сумма к оплате</t>
  </si>
  <si>
    <t>Компьютер DNS (Pentium IV)</t>
  </si>
  <si>
    <t>Принтер</t>
  </si>
  <si>
    <t>Копировальный аппарат</t>
  </si>
  <si>
    <t xml:space="preserve">Итого: </t>
  </si>
  <si>
    <r>
      <t>Препарат, N</t>
    </r>
    <r>
      <rPr>
        <u/>
        <sz val="12"/>
        <color theme="1"/>
        <rFont val="Times New Roman"/>
        <charset val="134"/>
      </rPr>
      <t>o</t>
    </r>
  </si>
  <si>
    <t>Страна производитель</t>
  </si>
  <si>
    <t>Страна</t>
  </si>
  <si>
    <t>сумма</t>
  </si>
  <si>
    <t>Германия</t>
  </si>
  <si>
    <t>Франция</t>
  </si>
  <si>
    <t>Словения</t>
  </si>
  <si>
    <t>Расчет заработиой платы.</t>
  </si>
  <si>
    <r>
      <t>N</t>
    </r>
    <r>
      <rPr>
        <b/>
        <u/>
        <sz val="11"/>
        <color theme="1"/>
        <rFont val="Times New Roman"/>
        <charset val="134"/>
      </rPr>
      <t>o</t>
    </r>
    <r>
      <rPr>
        <b/>
        <sz val="11"/>
        <color theme="1"/>
        <rFont val="Times New Roman"/>
        <charset val="134"/>
      </rPr>
      <t xml:space="preserve"> 
п/п</t>
    </r>
  </si>
  <si>
    <t>Фамилия, И.О.</t>
  </si>
  <si>
    <t>Оклад</t>
  </si>
  <si>
    <t>Налогов-ые
вычеты</t>
  </si>
  <si>
    <t>Налогооблаг-аемой
доход</t>
  </si>
  <si>
    <t>Сумма на-лога
 НДФЛ</t>
  </si>
  <si>
    <t>К 
выплате</t>
  </si>
  <si>
    <t>Молотков А.П.</t>
  </si>
  <si>
    <t>Петров А.М.</t>
  </si>
  <si>
    <t xml:space="preserve"> Валеева С. Х.</t>
  </si>
  <si>
    <t xml:space="preserve">Гарасв А.Н. </t>
  </si>
  <si>
    <t>Еремин Н.Н.</t>
  </si>
  <si>
    <t>Куппова Е.В.</t>
  </si>
  <si>
    <t>Итого:</t>
  </si>
  <si>
    <t>курс у.е.</t>
  </si>
  <si>
    <t>Таблица учета проданного товаров</t>
  </si>
  <si>
    <t>название</t>
  </si>
  <si>
    <t>получено</t>
  </si>
  <si>
    <t>продано</t>
  </si>
  <si>
    <t>остаток</t>
  </si>
  <si>
    <t>цена,у. е</t>
  </si>
  <si>
    <t xml:space="preserve">цена, 
Руб. </t>
  </si>
  <si>
    <t>Сумма, Руб.</t>
  </si>
  <si>
    <t>Бинт</t>
  </si>
  <si>
    <t>Вата</t>
  </si>
  <si>
    <t>Шприц 1мл</t>
  </si>
  <si>
    <t>Тонометр</t>
  </si>
  <si>
    <t>Термометр</t>
  </si>
  <si>
    <r>
      <t>Всего</t>
    </r>
    <r>
      <rPr>
        <sz val="11"/>
        <color theme="1"/>
        <rFont val="宋体"/>
        <charset val="134"/>
      </rPr>
      <t>：</t>
    </r>
  </si>
  <si>
    <t>I</t>
  </si>
  <si>
    <t>II</t>
  </si>
  <si>
    <t>III</t>
  </si>
  <si>
    <t>IV</t>
  </si>
  <si>
    <t>V</t>
  </si>
  <si>
    <t>a</t>
  </si>
  <si>
    <t>b</t>
  </si>
  <si>
    <t>c</t>
  </si>
  <si>
    <t>m</t>
  </si>
  <si>
    <t>n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</si>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</sst>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￥&quot;* #,##0.00_ ;_ &quot;￥&quot;* \-#,##0.00_ ;_ &quot;￥&quot;* &quot;-&quot;??_ ;_ @_ "/>
    <numFmt numFmtId="165" formatCode="_-* #,##0.00\ [$₽-419]_-;\-* #,##0.00\ [$₽-419]_-;_-* &quot;-&quot;??\ [$₽-419]_-;_-@_-"/>
  </numFmts>
  <fonts count="11">
    <font>
      <sz val="11"/>
      <color theme="1"/>
      <name val="Calibri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u/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2"/>
      <color theme="1"/>
      <name val="Times New Roman"/>
      <charset val="134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164" fontId="9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>
      <alignment vertic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20" xfId="0" applyBorder="1">
      <alignment vertical="center"/>
    </xf>
    <xf numFmtId="0" fontId="4" fillId="2" borderId="12" xfId="0" applyFont="1" applyFill="1" applyBorder="1">
      <alignment vertical="center"/>
    </xf>
    <xf numFmtId="0" fontId="4" fillId="2" borderId="12" xfId="0" applyFont="1" applyFill="1" applyBorder="1" applyAlignment="1">
      <alignment vertical="center"/>
    </xf>
    <xf numFmtId="0" fontId="2" fillId="2" borderId="12" xfId="0" applyFont="1" applyFill="1" applyBorder="1">
      <alignment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0" fillId="0" borderId="21" xfId="0" applyBorder="1">
      <alignment vertical="center"/>
    </xf>
    <xf numFmtId="0" fontId="2" fillId="0" borderId="9" xfId="0" applyFont="1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4" fillId="0" borderId="12" xfId="0" applyFont="1" applyBorder="1">
      <alignment vertical="center"/>
    </xf>
    <xf numFmtId="0" fontId="0" fillId="0" borderId="22" xfId="0" applyBorder="1">
      <alignment vertical="center"/>
    </xf>
    <xf numFmtId="0" fontId="4" fillId="0" borderId="15" xfId="0" applyFont="1" applyBorder="1">
      <alignment vertical="center"/>
    </xf>
    <xf numFmtId="0" fontId="0" fillId="0" borderId="23" xfId="0" applyBorder="1">
      <alignment vertical="center"/>
    </xf>
    <xf numFmtId="0" fontId="0" fillId="0" borderId="0" xfId="0" applyAlignment="1">
      <alignment horizontal="left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2" xfId="0" applyFont="1" applyFill="1" applyBorder="1">
      <alignment vertical="center"/>
    </xf>
    <xf numFmtId="165" fontId="0" fillId="0" borderId="9" xfId="0" applyNumberFormat="1" applyBorder="1">
      <alignment vertical="center"/>
    </xf>
    <xf numFmtId="165" fontId="0" fillId="0" borderId="12" xfId="0" applyNumberFormat="1" applyBorder="1">
      <alignment vertical="center"/>
    </xf>
    <xf numFmtId="165" fontId="0" fillId="0" borderId="15" xfId="0" applyNumberFormat="1" applyBorder="1">
      <alignment vertical="center"/>
    </xf>
    <xf numFmtId="165" fontId="0" fillId="0" borderId="7" xfId="1" applyNumberFormat="1" applyFont="1" applyBorder="1">
      <alignment vertical="center"/>
    </xf>
    <xf numFmtId="0" fontId="5" fillId="0" borderId="24" xfId="0" applyFont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27" sqref="D27"/>
    </sheetView>
  </sheetViews>
  <sheetFormatPr defaultColWidth="8.77734375" defaultRowHeight="14.4"/>
  <cols>
    <col min="1" max="1" width="6.88671875" customWidth="1"/>
    <col min="2" max="2" width="28.21875" customWidth="1"/>
    <col min="3" max="3" width="13.77734375" customWidth="1"/>
    <col min="4" max="4" width="11.44140625" customWidth="1"/>
    <col min="5" max="5" width="19.77734375" customWidth="1"/>
    <col min="6" max="6" width="10.109375" customWidth="1"/>
  </cols>
  <sheetData>
    <row r="1" spans="1:5" ht="57" customHeight="1">
      <c r="A1" s="41" t="s">
        <v>0</v>
      </c>
      <c r="B1" s="42" t="s">
        <v>1</v>
      </c>
      <c r="C1" s="42" t="s">
        <v>2</v>
      </c>
      <c r="D1" s="42" t="s">
        <v>3</v>
      </c>
      <c r="E1" s="43" t="s">
        <v>4</v>
      </c>
    </row>
    <row r="2" spans="1:5">
      <c r="A2" s="30">
        <v>1</v>
      </c>
      <c r="B2" s="31" t="s">
        <v>5</v>
      </c>
      <c r="C2" s="32">
        <v>3</v>
      </c>
      <c r="D2" s="44">
        <v>25000</v>
      </c>
      <c r="E2" s="44">
        <f>C2*D2</f>
        <v>75000</v>
      </c>
    </row>
    <row r="3" spans="1:5" ht="15.6">
      <c r="A3" s="33">
        <v>2</v>
      </c>
      <c r="B3" s="34" t="s">
        <v>6</v>
      </c>
      <c r="C3" s="18">
        <v>2</v>
      </c>
      <c r="D3" s="45">
        <v>10000</v>
      </c>
      <c r="E3" s="45">
        <f>C3*D3</f>
        <v>20000</v>
      </c>
    </row>
    <row r="4" spans="1:5" ht="15.6">
      <c r="A4" s="35">
        <v>3</v>
      </c>
      <c r="B4" s="36" t="s">
        <v>7</v>
      </c>
      <c r="C4" s="22">
        <v>2</v>
      </c>
      <c r="D4" s="46">
        <v>11000</v>
      </c>
      <c r="E4" s="46">
        <f>C4*D4</f>
        <v>22000</v>
      </c>
    </row>
    <row r="5" spans="1:5" ht="15.6">
      <c r="A5" s="37"/>
      <c r="B5" s="48" t="s">
        <v>8</v>
      </c>
      <c r="C5" s="49"/>
      <c r="D5" s="50"/>
      <c r="E5" s="47">
        <f>SUM(E2:E4)</f>
        <v>117000</v>
      </c>
    </row>
    <row r="8" spans="1:5">
      <c r="C8" s="38"/>
    </row>
  </sheetData>
  <mergeCells count="1">
    <mergeCell ref="B5:D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workbookViewId="0">
      <selection activeCell="F6" sqref="F6"/>
    </sheetView>
  </sheetViews>
  <sheetFormatPr defaultColWidth="8.77734375" defaultRowHeight="14.4"/>
  <cols>
    <col min="1" max="1" width="13.88671875" customWidth="1"/>
    <col min="2" max="2" width="29.21875" customWidth="1"/>
    <col min="3" max="3" width="12.88671875"/>
    <col min="5" max="5" width="11.6640625" customWidth="1"/>
    <col min="6" max="6" width="10.6640625" bestFit="1" customWidth="1"/>
  </cols>
  <sheetData>
    <row r="1" spans="1:6" ht="15.6">
      <c r="A1" s="25" t="s">
        <v>9</v>
      </c>
      <c r="B1" s="26" t="s">
        <v>10</v>
      </c>
      <c r="C1" s="27" t="s">
        <v>3</v>
      </c>
      <c r="D1" s="28"/>
      <c r="E1" s="27" t="s">
        <v>11</v>
      </c>
      <c r="F1" s="27" t="s">
        <v>12</v>
      </c>
    </row>
    <row r="2" spans="1:6">
      <c r="A2" s="18">
        <v>1</v>
      </c>
      <c r="B2" s="29" t="s">
        <v>13</v>
      </c>
      <c r="C2" s="45">
        <v>100</v>
      </c>
      <c r="E2" s="29" t="s">
        <v>13</v>
      </c>
      <c r="F2" s="45">
        <f>C2+C5+C7</f>
        <v>640</v>
      </c>
    </row>
    <row r="3" spans="1:6">
      <c r="A3" s="18">
        <v>2</v>
      </c>
      <c r="B3" s="29" t="s">
        <v>14</v>
      </c>
      <c r="C3" s="45">
        <v>200</v>
      </c>
      <c r="E3" s="29" t="s">
        <v>14</v>
      </c>
      <c r="F3" s="45">
        <f>C3</f>
        <v>200</v>
      </c>
    </row>
    <row r="4" spans="1:6">
      <c r="A4" s="18">
        <v>3</v>
      </c>
      <c r="B4" s="29" t="s">
        <v>15</v>
      </c>
      <c r="C4" s="45">
        <v>150</v>
      </c>
      <c r="E4" s="29" t="s">
        <v>15</v>
      </c>
      <c r="F4" s="45">
        <f>C4+C6+C8+C9+C10</f>
        <v>1635</v>
      </c>
    </row>
    <row r="5" spans="1:6">
      <c r="A5" s="18">
        <v>4</v>
      </c>
      <c r="B5" s="29" t="s">
        <v>13</v>
      </c>
      <c r="C5" s="45">
        <v>140</v>
      </c>
    </row>
    <row r="6" spans="1:6">
      <c r="A6" s="18">
        <v>5</v>
      </c>
      <c r="B6" s="29" t="s">
        <v>15</v>
      </c>
      <c r="C6" s="45">
        <v>900</v>
      </c>
    </row>
    <row r="7" spans="1:6">
      <c r="A7" s="18">
        <v>6</v>
      </c>
      <c r="B7" s="29" t="s">
        <v>13</v>
      </c>
      <c r="C7" s="45">
        <v>400</v>
      </c>
    </row>
    <row r="8" spans="1:6">
      <c r="A8" s="18">
        <v>7</v>
      </c>
      <c r="B8" s="29" t="s">
        <v>15</v>
      </c>
      <c r="C8" s="45">
        <v>25</v>
      </c>
    </row>
    <row r="9" spans="1:6">
      <c r="A9" s="18">
        <v>8</v>
      </c>
      <c r="B9" s="29" t="s">
        <v>15</v>
      </c>
      <c r="C9" s="45">
        <v>260</v>
      </c>
    </row>
    <row r="10" spans="1:6">
      <c r="A10" s="18">
        <v>9</v>
      </c>
      <c r="B10" s="29" t="s">
        <v>15</v>
      </c>
      <c r="C10" s="45">
        <v>300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topLeftCell="A4" workbookViewId="0">
      <selection activeCell="E4" sqref="E4"/>
    </sheetView>
  </sheetViews>
  <sheetFormatPr defaultColWidth="8.77734375" defaultRowHeight="14.4"/>
  <cols>
    <col min="1" max="1" width="7" customWidth="1"/>
    <col min="2" max="2" width="17.21875" customWidth="1"/>
    <col min="4" max="4" width="9.6640625" customWidth="1"/>
    <col min="5" max="5" width="13.21875" customWidth="1"/>
    <col min="6" max="6" width="10.33203125" customWidth="1"/>
    <col min="7" max="7" width="9.88671875" customWidth="1"/>
  </cols>
  <sheetData>
    <row r="1" spans="1:7">
      <c r="A1" s="51" t="s">
        <v>16</v>
      </c>
      <c r="B1" s="52"/>
      <c r="C1" s="52"/>
      <c r="D1" s="52"/>
      <c r="E1" s="52"/>
      <c r="F1" s="52"/>
      <c r="G1" s="53"/>
    </row>
    <row r="2" spans="1:7" ht="61.95" customHeight="1">
      <c r="A2" s="12" t="s">
        <v>17</v>
      </c>
      <c r="B2" s="13" t="s">
        <v>18</v>
      </c>
      <c r="C2" s="13" t="s">
        <v>19</v>
      </c>
      <c r="D2" s="14" t="s">
        <v>20</v>
      </c>
      <c r="E2" s="14" t="s">
        <v>21</v>
      </c>
      <c r="F2" s="14" t="s">
        <v>22</v>
      </c>
      <c r="G2" s="15" t="s">
        <v>23</v>
      </c>
    </row>
    <row r="3" spans="1:7">
      <c r="A3" s="16">
        <v>1</v>
      </c>
      <c r="B3" s="17" t="s">
        <v>24</v>
      </c>
      <c r="C3" s="18">
        <v>18000</v>
      </c>
      <c r="D3" s="18">
        <v>1400</v>
      </c>
      <c r="E3" s="18">
        <f t="shared" ref="E3:E8" si="0">C3-D3</f>
        <v>16600</v>
      </c>
      <c r="F3" s="18">
        <f t="shared" ref="F3:F8" si="1">E3*0.13</f>
        <v>2158</v>
      </c>
      <c r="G3" s="19">
        <f t="shared" ref="G3:G8" si="2">C3-F3</f>
        <v>15842</v>
      </c>
    </row>
    <row r="4" spans="1:7">
      <c r="A4" s="16">
        <v>2</v>
      </c>
      <c r="B4" s="17" t="s">
        <v>25</v>
      </c>
      <c r="C4" s="18">
        <v>9000</v>
      </c>
      <c r="D4" s="18">
        <v>1400</v>
      </c>
      <c r="E4" s="18">
        <f t="shared" si="0"/>
        <v>7600</v>
      </c>
      <c r="F4" s="18">
        <f t="shared" si="1"/>
        <v>988</v>
      </c>
      <c r="G4" s="19">
        <f t="shared" si="2"/>
        <v>8012</v>
      </c>
    </row>
    <row r="5" spans="1:7">
      <c r="A5" s="16">
        <v>3</v>
      </c>
      <c r="B5" s="17" t="s">
        <v>26</v>
      </c>
      <c r="C5" s="18">
        <v>7925</v>
      </c>
      <c r="D5" s="18">
        <v>0</v>
      </c>
      <c r="E5" s="18">
        <f t="shared" si="0"/>
        <v>7925</v>
      </c>
      <c r="F5" s="18">
        <f t="shared" si="1"/>
        <v>1030.25</v>
      </c>
      <c r="G5" s="19">
        <f t="shared" si="2"/>
        <v>6894.75</v>
      </c>
    </row>
    <row r="6" spans="1:7">
      <c r="A6" s="16">
        <v>4</v>
      </c>
      <c r="B6" s="17" t="s">
        <v>27</v>
      </c>
      <c r="C6" s="18">
        <v>40635</v>
      </c>
      <c r="D6" s="18">
        <v>2800</v>
      </c>
      <c r="E6" s="18">
        <f t="shared" si="0"/>
        <v>37835</v>
      </c>
      <c r="F6" s="18">
        <f t="shared" si="1"/>
        <v>4918.55</v>
      </c>
      <c r="G6" s="19">
        <f t="shared" si="2"/>
        <v>35716.449999999997</v>
      </c>
    </row>
    <row r="7" spans="1:7">
      <c r="A7" s="16">
        <v>5</v>
      </c>
      <c r="B7" s="17" t="s">
        <v>28</v>
      </c>
      <c r="C7" s="18">
        <v>39690</v>
      </c>
      <c r="D7" s="18">
        <v>1400</v>
      </c>
      <c r="E7" s="18">
        <f t="shared" si="0"/>
        <v>38290</v>
      </c>
      <c r="F7" s="18">
        <f t="shared" si="1"/>
        <v>4977.7</v>
      </c>
      <c r="G7" s="19">
        <f t="shared" si="2"/>
        <v>34712.300000000003</v>
      </c>
    </row>
    <row r="8" spans="1:7">
      <c r="A8" s="20">
        <v>6</v>
      </c>
      <c r="B8" s="21" t="s">
        <v>29</v>
      </c>
      <c r="C8" s="22">
        <v>19015</v>
      </c>
      <c r="D8" s="22">
        <v>2800</v>
      </c>
      <c r="E8" s="22">
        <f t="shared" si="0"/>
        <v>16215</v>
      </c>
      <c r="F8" s="22">
        <f t="shared" si="1"/>
        <v>2107.9500000000003</v>
      </c>
      <c r="G8" s="23">
        <f t="shared" si="2"/>
        <v>16907.05</v>
      </c>
    </row>
    <row r="9" spans="1:7">
      <c r="A9" s="54" t="s">
        <v>30</v>
      </c>
      <c r="B9" s="55"/>
      <c r="C9" s="55"/>
      <c r="D9" s="55"/>
      <c r="E9" s="55"/>
      <c r="F9" s="56"/>
      <c r="G9" s="24">
        <f>SUM(G3:G8)</f>
        <v>118084.55</v>
      </c>
    </row>
  </sheetData>
  <mergeCells count="2">
    <mergeCell ref="A1:G1"/>
    <mergeCell ref="A9:F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"/>
  <sheetViews>
    <sheetView workbookViewId="0">
      <selection activeCell="F28" sqref="F28"/>
    </sheetView>
  </sheetViews>
  <sheetFormatPr defaultColWidth="8.77734375" defaultRowHeight="14.4"/>
  <cols>
    <col min="2" max="2" width="12.109375" customWidth="1"/>
    <col min="5" max="5" width="9.21875" customWidth="1"/>
    <col min="7" max="7" width="12" customWidth="1"/>
    <col min="8" max="8" width="11.109375" customWidth="1"/>
    <col min="9" max="9" width="11.44140625" customWidth="1"/>
  </cols>
  <sheetData>
    <row r="1" spans="1:9">
      <c r="A1" s="60" t="s">
        <v>31</v>
      </c>
      <c r="B1" s="61"/>
      <c r="C1" s="61">
        <v>66.8</v>
      </c>
      <c r="D1" s="62"/>
      <c r="E1" s="1"/>
      <c r="F1" s="1"/>
      <c r="G1" s="1"/>
      <c r="H1" s="1"/>
      <c r="I1" s="1"/>
    </row>
    <row r="2" spans="1:9">
      <c r="A2" s="57" t="s">
        <v>32</v>
      </c>
      <c r="B2" s="57"/>
      <c r="C2" s="57"/>
      <c r="D2" s="57"/>
      <c r="E2" s="57"/>
      <c r="F2" s="57"/>
      <c r="G2" s="57"/>
      <c r="H2" s="57"/>
      <c r="I2" s="57"/>
    </row>
    <row r="3" spans="1:9" ht="61.05" customHeight="1">
      <c r="A3" s="3" t="s">
        <v>17</v>
      </c>
      <c r="B3" s="63" t="s">
        <v>33</v>
      </c>
      <c r="C3" s="63"/>
      <c r="D3" s="2" t="s">
        <v>34</v>
      </c>
      <c r="E3" s="4" t="s">
        <v>35</v>
      </c>
      <c r="F3" s="2" t="s">
        <v>36</v>
      </c>
      <c r="G3" s="2" t="s">
        <v>37</v>
      </c>
      <c r="H3" s="5" t="s">
        <v>38</v>
      </c>
      <c r="I3" s="2" t="s">
        <v>39</v>
      </c>
    </row>
    <row r="4" spans="1:9">
      <c r="A4" s="6">
        <v>1</v>
      </c>
      <c r="B4" s="57" t="s">
        <v>40</v>
      </c>
      <c r="C4" s="57"/>
      <c r="D4" s="7">
        <v>50</v>
      </c>
      <c r="E4" s="7">
        <v>43</v>
      </c>
      <c r="F4" s="8">
        <f>D4-E4</f>
        <v>7</v>
      </c>
      <c r="G4" s="9">
        <v>1.7</v>
      </c>
      <c r="H4" s="7">
        <f>$C$1*G4</f>
        <v>113.55999999999999</v>
      </c>
      <c r="I4" s="8">
        <f>E4*H4</f>
        <v>4883.08</v>
      </c>
    </row>
    <row r="5" spans="1:9">
      <c r="A5" s="6">
        <v>2</v>
      </c>
      <c r="B5" s="57" t="s">
        <v>41</v>
      </c>
      <c r="C5" s="57"/>
      <c r="D5" s="7">
        <v>65</v>
      </c>
      <c r="E5" s="7">
        <v>65</v>
      </c>
      <c r="F5" s="8">
        <f>D5-E5</f>
        <v>0</v>
      </c>
      <c r="G5" s="9">
        <v>3.5</v>
      </c>
      <c r="H5" s="7">
        <f>$C$1*G5</f>
        <v>233.79999999999998</v>
      </c>
      <c r="I5" s="8">
        <f>E5*H5</f>
        <v>15196.999999999998</v>
      </c>
    </row>
    <row r="6" spans="1:9">
      <c r="A6" s="6">
        <v>3</v>
      </c>
      <c r="B6" s="57" t="s">
        <v>42</v>
      </c>
      <c r="C6" s="57"/>
      <c r="D6" s="7">
        <v>50</v>
      </c>
      <c r="E6" s="7">
        <v>43</v>
      </c>
      <c r="F6" s="8">
        <f>D6-E6</f>
        <v>7</v>
      </c>
      <c r="G6" s="7">
        <v>0.6</v>
      </c>
      <c r="H6" s="7">
        <f>$C$1*G6</f>
        <v>40.08</v>
      </c>
      <c r="I6" s="8">
        <f>E6*H6</f>
        <v>1723.4399999999998</v>
      </c>
    </row>
    <row r="7" spans="1:9">
      <c r="A7" s="6">
        <v>4</v>
      </c>
      <c r="B7" s="57" t="s">
        <v>43</v>
      </c>
      <c r="C7" s="57"/>
      <c r="D7" s="7">
        <v>43</v>
      </c>
      <c r="E7" s="7">
        <v>32</v>
      </c>
      <c r="F7" s="8">
        <f>D7-E7</f>
        <v>11</v>
      </c>
      <c r="G7" s="7">
        <v>243</v>
      </c>
      <c r="H7" s="7">
        <f>$C$1*G7</f>
        <v>16232.4</v>
      </c>
      <c r="I7" s="8">
        <f>E7*H7</f>
        <v>519436.79999999999</v>
      </c>
    </row>
    <row r="8" spans="1:9">
      <c r="A8" s="6">
        <v>5</v>
      </c>
      <c r="B8" s="57" t="s">
        <v>44</v>
      </c>
      <c r="C8" s="57"/>
      <c r="D8" s="7">
        <v>72</v>
      </c>
      <c r="E8" s="7">
        <v>37</v>
      </c>
      <c r="F8" s="8">
        <f>D8-E8</f>
        <v>35</v>
      </c>
      <c r="G8" s="7">
        <v>57</v>
      </c>
      <c r="H8" s="7">
        <f>$C$1*G8</f>
        <v>3807.6</v>
      </c>
      <c r="I8" s="8">
        <f>E8*H8</f>
        <v>140881.19999999998</v>
      </c>
    </row>
    <row r="9" spans="1:9">
      <c r="A9" s="58" t="s">
        <v>45</v>
      </c>
      <c r="B9" s="59"/>
      <c r="C9" s="59"/>
      <c r="D9" s="59"/>
      <c r="E9" s="59"/>
      <c r="F9" s="59"/>
      <c r="G9" s="59"/>
      <c r="H9" s="59"/>
      <c r="I9" s="11">
        <f>SUM(I4:I8)</f>
        <v>682121.5199999999</v>
      </c>
    </row>
    <row r="10" spans="1:9">
      <c r="A10" s="10"/>
      <c r="B10" s="10"/>
      <c r="C10" s="10"/>
      <c r="D10" s="10"/>
      <c r="E10" s="10"/>
      <c r="F10" s="10"/>
      <c r="G10" s="10"/>
      <c r="H10" s="10"/>
    </row>
  </sheetData>
  <mergeCells count="10">
    <mergeCell ref="A1:B1"/>
    <mergeCell ref="C1:D1"/>
    <mergeCell ref="A2:I2"/>
    <mergeCell ref="B3:C3"/>
    <mergeCell ref="B4:C4"/>
    <mergeCell ref="B5:C5"/>
    <mergeCell ref="B6:C6"/>
    <mergeCell ref="B7:C7"/>
    <mergeCell ref="B8:C8"/>
    <mergeCell ref="A9:H9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"/>
  <sheetViews>
    <sheetView workbookViewId="0">
      <selection activeCell="B8" sqref="B8"/>
    </sheetView>
  </sheetViews>
  <sheetFormatPr defaultColWidth="8.77734375" defaultRowHeight="14.4"/>
  <cols>
    <col min="2" max="6" width="12.77734375"/>
    <col min="9" max="9" width="12.77734375"/>
  </cols>
  <sheetData>
    <row r="1" spans="1:11">
      <c r="A1" s="40">
        <v>2.5</v>
      </c>
      <c r="B1" s="40" t="s">
        <v>46</v>
      </c>
      <c r="C1" s="40" t="s">
        <v>47</v>
      </c>
      <c r="D1" s="40" t="s">
        <v>48</v>
      </c>
      <c r="E1" s="40" t="s">
        <v>49</v>
      </c>
      <c r="F1" s="40" t="s">
        <v>50</v>
      </c>
      <c r="G1" s="40"/>
      <c r="H1" s="40"/>
      <c r="I1" s="40"/>
      <c r="J1" s="40"/>
      <c r="K1" s="40"/>
    </row>
    <row r="2" spans="1:11">
      <c r="A2" t="s">
        <v>51</v>
      </c>
      <c r="B2">
        <v>1.9</v>
      </c>
      <c r="C2">
        <v>1.7</v>
      </c>
      <c r="D2">
        <v>1.5</v>
      </c>
      <c r="E2">
        <v>1.3</v>
      </c>
      <c r="F2">
        <v>1.1000000000000001</v>
      </c>
    </row>
    <row r="3" spans="1:11">
      <c r="A3" t="s">
        <v>52</v>
      </c>
      <c r="B3">
        <v>3</v>
      </c>
      <c r="C3">
        <v>7</v>
      </c>
      <c r="D3">
        <v>11</v>
      </c>
      <c r="E3">
        <v>15</v>
      </c>
      <c r="F3">
        <v>19</v>
      </c>
    </row>
    <row r="4" spans="1:11">
      <c r="A4" t="s">
        <v>53</v>
      </c>
      <c r="B4">
        <v>15.1</v>
      </c>
      <c r="C4">
        <v>3.72</v>
      </c>
      <c r="D4">
        <v>-7.66</v>
      </c>
      <c r="E4">
        <v>-19.04</v>
      </c>
      <c r="F4">
        <v>-30.42</v>
      </c>
    </row>
    <row r="5" spans="1:11">
      <c r="A5" t="s">
        <v>54</v>
      </c>
      <c r="B5">
        <v>0.36</v>
      </c>
      <c r="C5">
        <v>0.73</v>
      </c>
      <c r="D5">
        <v>1.1000000000000001</v>
      </c>
      <c r="E5">
        <v>1.47</v>
      </c>
      <c r="F5">
        <v>1.84</v>
      </c>
    </row>
    <row r="6" spans="1:11">
      <c r="A6" t="s">
        <v>55</v>
      </c>
      <c r="B6">
        <v>14.78</v>
      </c>
      <c r="C6">
        <v>15.23</v>
      </c>
      <c r="D6">
        <v>15.68</v>
      </c>
      <c r="E6">
        <v>16.13</v>
      </c>
      <c r="F6">
        <v>16.579999999999998</v>
      </c>
    </row>
    <row r="7" spans="1:11">
      <c r="A7" s="39" t="s">
        <v>56</v>
      </c>
      <c r="B7">
        <f>ABS(2.5*(COS(PI()/3)*(1.9-3)*0.36^2/(15.1-SQRT(14.78))))</f>
        <v>1.5832226809170628E-2</v>
      </c>
      <c r="C7">
        <f>ABS(2.5*(COS(PI()/3)*(1.7-7)*0.73^2/(3.72-SQRT(15.23))))</f>
        <v>19.338296740497217</v>
      </c>
      <c r="D7">
        <f>ABS(2.5*(COS(PI()/3)*(1.5-11)*1.1^2*1/(-7.66-SQRT(15.68))))</f>
        <v>1.2365748553764684</v>
      </c>
      <c r="E7">
        <f>ABS(2.5*(COS(PI()/3)*(1.3-15)*1.47^2*1/(-19.04-SQRT(16.13))))</f>
        <v>1.6050079810752804</v>
      </c>
      <c r="F7">
        <f>ABS(2.5*(COS(PI()/3)*(1.1-19)*1.84^2*1/(-30.42-SQRT(16.58))))</f>
        <v>2.1962518643051623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Вычисления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АБДУЛЛАХ  МУРАД</dc:creator>
  <cp:lastModifiedBy>АБЖДУЛЛАХ МУРАД</cp:lastModifiedBy>
  <dcterms:created xsi:type="dcterms:W3CDTF">2022-03-17T16:03:00Z</dcterms:created>
  <dcterms:modified xsi:type="dcterms:W3CDTF">2022-03-18T08:45:06Z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1BC79E1CF93F4D4C8379BCF52B080C02</vt:lpwstr>
  </property>
  <property fmtid="{D5CDD505-2E9C-101B-9397-08002B2CF9AE}" pid="3" name="KSOProductBuildVer">
    <vt:lpwstr>2052-11.1.0.11365</vt:lpwstr>
  </property>
</Properties>
</file>